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3\"/>
    </mc:Choice>
  </mc:AlternateContent>
  <bookViews>
    <workbookView xWindow="408" yWindow="12" windowWidth="8400" windowHeight="4188"/>
  </bookViews>
  <sheets>
    <sheet name="Model" sheetId="1" r:id="rId1"/>
    <sheet name="Revised model" sheetId="2" r:id="rId2"/>
    <sheet name="Revised model_STS" sheetId="3" state="veryHidden" r:id="rId3"/>
    <sheet name="STS_1" sheetId="4" r:id="rId4"/>
  </sheets>
  <definedNames>
    <definedName name="ChartData" localSheetId="3">STS_1!$K$5:$K$15</definedName>
    <definedName name="Cost" localSheetId="1">'Revised model'!$B$21</definedName>
    <definedName name="Cost">Model!$B$21</definedName>
    <definedName name="Demand" localSheetId="1">'Revised model'!$B$15:$D$15</definedName>
    <definedName name="Demand">Model!$B$15:$D$15</definedName>
    <definedName name="Ending" localSheetId="1">'Revised model'!$B$16:$D$16</definedName>
    <definedName name="Ending">Model!$B$16:$D$16</definedName>
    <definedName name="InputValues" localSheetId="3">STS_1!$A$5:$A$15</definedName>
    <definedName name="Onhand" localSheetId="1">'Revised model'!$B$13:$D$13</definedName>
    <definedName name="Onhand">Model!$B$13:$D$13</definedName>
    <definedName name="OutputAddresses" localSheetId="3">STS_1!$B$4:$E$4</definedName>
    <definedName name="OutputValues" localSheetId="3">STS_1!$B$5:$E$15</definedName>
    <definedName name="Produced" localSheetId="1">'Revised model'!$B$12:$D$12</definedName>
    <definedName name="Produced">Model!$B$12:$D$12</definedName>
    <definedName name="solver_adj" localSheetId="0" hidden="1">Model!$B$12:$D$12</definedName>
    <definedName name="solver_adj" localSheetId="1" hidden="1">'Revised model'!$B$12:$D$12</definedName>
    <definedName name="solver_cvg" localSheetId="0" hidden="1">0.001</definedName>
    <definedName name="solver_cvg" localSheetId="1" hidden="1">0.001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Model!$B$13:$D$13</definedName>
    <definedName name="solver_lhs1" localSheetId="1" hidden="1">'Revised model'!$B$13:$D$13</definedName>
    <definedName name="solver_lhs2" localSheetId="0" hidden="1">Model!$B$13:$D$13</definedName>
    <definedName name="solver_lhs2" localSheetId="1" hidden="1">'Revised model'!$B$13:$D$13</definedName>
    <definedName name="solver_lin" localSheetId="0" hidden="1">1</definedName>
    <definedName name="solver_lin" localSheetId="1" hidden="1">1</definedName>
    <definedName name="solver_neg" localSheetId="0" hidden="1">1</definedName>
    <definedName name="solver_neg" localSheetId="1" hidden="1">1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Model!$B$21</definedName>
    <definedName name="solver_opt" localSheetId="1" hidden="1">'Revised model'!$B$21</definedName>
    <definedName name="solver_pre" localSheetId="0" hidden="1">0.000001</definedName>
    <definedName name="solver_pre" localSheetId="1" hidden="1">0.000001</definedName>
    <definedName name="solver_rel1" localSheetId="0" hidden="1">3</definedName>
    <definedName name="solver_rel1" localSheetId="1" hidden="1">3</definedName>
    <definedName name="solver_rel2" localSheetId="0" hidden="1">3</definedName>
    <definedName name="solver_rel2" localSheetId="1" hidden="1">3</definedName>
    <definedName name="solver_rhs1" localSheetId="0" hidden="1">Model!$B$15:$D$15</definedName>
    <definedName name="solver_rhs1" localSheetId="1" hidden="1">'Revised model'!$B$15:$D$15</definedName>
    <definedName name="solver_rhs2" localSheetId="0" hidden="1">Model!$B$15:$D$15</definedName>
    <definedName name="solver_rhs2" localSheetId="1" hidden="1">'Revised model'!$B$15:$D$15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</definedNames>
  <calcPr calcId="152511"/>
</workbook>
</file>

<file path=xl/calcChain.xml><?xml version="1.0" encoding="utf-8"?>
<calcChain xmlns="http://schemas.openxmlformats.org/spreadsheetml/2006/main">
  <c r="K1" i="4" l="1"/>
  <c r="J4" i="4"/>
  <c r="K11" i="4" s="1"/>
  <c r="K12" i="4" l="1"/>
  <c r="K5" i="4"/>
  <c r="K13" i="4"/>
  <c r="K6" i="4"/>
  <c r="K14" i="4"/>
  <c r="K7" i="4"/>
  <c r="K15" i="4"/>
  <c r="K8" i="4"/>
  <c r="K9" i="4"/>
  <c r="K10" i="4"/>
  <c r="B15" i="2"/>
  <c r="C15" i="2"/>
  <c r="D15" i="2"/>
  <c r="B18" i="2"/>
  <c r="B13" i="2"/>
  <c r="B16" i="2" s="1"/>
  <c r="B15" i="1"/>
  <c r="C15" i="1"/>
  <c r="D15" i="1"/>
  <c r="B13" i="1"/>
  <c r="B18" i="1"/>
  <c r="B16" i="1" l="1"/>
  <c r="C13" i="2"/>
  <c r="C16" i="2" s="1"/>
  <c r="D13" i="2" s="1"/>
  <c r="D16" i="2" s="1"/>
  <c r="C13" i="1"/>
  <c r="C16" i="1" s="1"/>
  <c r="D13" i="1" s="1"/>
  <c r="D16" i="1" s="1"/>
  <c r="B19" i="2" l="1"/>
  <c r="B21" i="2" s="1"/>
  <c r="B19" i="1"/>
  <c r="B21" i="1" s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<sst xmlns="http://schemas.openxmlformats.org/spreadsheetml/2006/main" count="49" uniqueCount="25">
  <si>
    <t>Week</t>
  </si>
  <si>
    <t>Unit production cost</t>
  </si>
  <si>
    <t>Unit holding cost</t>
  </si>
  <si>
    <t>Initial inventory</t>
  </si>
  <si>
    <t>Produced</t>
  </si>
  <si>
    <t>Demand</t>
  </si>
  <si>
    <t>Available to meet demand</t>
  </si>
  <si>
    <t>Ending inventory</t>
  </si>
  <si>
    <t>Production cost</t>
  </si>
  <si>
    <t>Holding cost</t>
  </si>
  <si>
    <t>Total cost</t>
  </si>
  <si>
    <t>Production schedule</t>
  </si>
  <si>
    <t>&gt;=</t>
  </si>
  <si>
    <t>Meeting demand when only part of production can be used this week</t>
  </si>
  <si>
    <t>Deltas</t>
  </si>
  <si>
    <t>Multiple k</t>
  </si>
  <si>
    <t>$J$4</t>
  </si>
  <si>
    <t>$B$12:$D$12,$B$21</t>
  </si>
  <si>
    <t>Oneway analysis for Solver model in Revised model worksheet</t>
  </si>
  <si>
    <t>Multiple k (cell $J$4) values along side, output cell(s) along top</t>
  </si>
  <si>
    <t>Produced_1</t>
  </si>
  <si>
    <t>Produced_2</t>
  </si>
  <si>
    <t>Produced_3</t>
  </si>
  <si>
    <t>Cost</t>
  </si>
  <si>
    <t>Data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</si>
</sst>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6" x14ac:knownFonts="1"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/>
    <xf numFmtId="0" fontId="2" fillId="2" borderId="0" xfId="0" applyFont="1" applyFill="1" applyBorder="1"/>
    <xf numFmtId="6" fontId="2" fillId="2" borderId="0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1" fontId="2" fillId="0" borderId="0" xfId="0" applyNumberFormat="1" applyFont="1"/>
    <xf numFmtId="6" fontId="2" fillId="0" borderId="0" xfId="0" applyNumberFormat="1" applyFont="1"/>
    <xf numFmtId="6" fontId="2" fillId="4" borderId="0" xfId="0" applyNumberFormat="1" applyFont="1" applyFill="1" applyBorder="1"/>
    <xf numFmtId="0" fontId="2" fillId="0" borderId="0" xfId="0" applyFont="1" applyFill="1" applyBorder="1"/>
    <xf numFmtId="49" fontId="0" fillId="0" borderId="0" xfId="0" applyNumberFormat="1"/>
    <xf numFmtId="0" fontId="3" fillId="0" borderId="0" xfId="0" applyFon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4" fillId="0" borderId="0" xfId="0" applyFont="1"/>
    <xf numFmtId="0" fontId="0" fillId="0" borderId="3" xfId="0" applyNumberFormat="1" applyBorder="1"/>
    <xf numFmtId="0" fontId="0" fillId="0" borderId="4" xfId="0" applyNumberFormat="1" applyBorder="1"/>
    <xf numFmtId="6" fontId="0" fillId="0" borderId="5" xfId="0" applyNumberFormat="1" applyBorder="1"/>
    <xf numFmtId="0" fontId="0" fillId="0" borderId="1" xfId="0" applyNumberFormat="1" applyBorder="1"/>
    <xf numFmtId="0" fontId="0" fillId="0" borderId="0" xfId="0" applyNumberFormat="1" applyBorder="1"/>
    <xf numFmtId="6" fontId="0" fillId="0" borderId="2" xfId="0" applyNumberFormat="1" applyBorder="1"/>
    <xf numFmtId="0" fontId="0" fillId="0" borderId="6" xfId="0" applyNumberFormat="1" applyBorder="1"/>
    <xf numFmtId="0" fontId="0" fillId="0" borderId="7" xfId="0" applyNumberFormat="1" applyBorder="1"/>
    <xf numFmtId="6" fontId="0" fillId="0" borderId="8" xfId="0" applyNumberFormat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Produced_1 to Multiple k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STS_1!$K$5:$K$15</c:f>
              <c:numCache>
                <c:formatCode>General</c:formatCode>
                <c:ptCount val="11"/>
                <c:pt idx="0">
                  <c:v>3000</c:v>
                </c:pt>
                <c:pt idx="1">
                  <c:v>3399.9999999997576</c:v>
                </c:pt>
                <c:pt idx="2">
                  <c:v>3799.9999999998004</c:v>
                </c:pt>
                <c:pt idx="3">
                  <c:v>4199.9999999989068</c:v>
                </c:pt>
                <c:pt idx="4">
                  <c:v>4599.9999999998254</c:v>
                </c:pt>
                <c:pt idx="5">
                  <c:v>4999.9999999999536</c:v>
                </c:pt>
                <c:pt idx="6">
                  <c:v>5399.9999999999982</c:v>
                </c:pt>
                <c:pt idx="7">
                  <c:v>5800.0000000000318</c:v>
                </c:pt>
                <c:pt idx="8">
                  <c:v>6200.0000000000546</c:v>
                </c:pt>
                <c:pt idx="9">
                  <c:v>6600.0000000000737</c:v>
                </c:pt>
                <c:pt idx="10">
                  <c:v>7000.0000000000982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683104"/>
        <c:axId val="549679576"/>
      </c:lineChart>
      <c:catAx>
        <c:axId val="54968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Multiple k ($J$4)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49679576"/>
        <c:crosses val="autoZero"/>
        <c:auto val="1"/>
        <c:lblAlgn val="ctr"/>
        <c:lblOffset val="100"/>
        <c:noMultiLvlLbl val="0"/>
      </c:catAx>
      <c:valAx>
        <c:axId val="549679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9683104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346074</xdr:colOff>
      <xdr:row>9</xdr:row>
      <xdr:rowOff>117475</xdr:rowOff>
    </xdr:from>
    <xdr:to>
      <xdr:col>7</xdr:col>
      <xdr:colOff>380999</xdr:colOff>
      <xdr:row>12</xdr:row>
      <xdr:rowOff>76200</xdr:rowOff>
    </xdr:to>
    <xdr:sp macro="" textlink="">
      <xdr:nvSpPr>
        <xdr:cNvPr id="6" name="TextBox 5"/>
        <xdr:cNvSpPr txBox="1"/>
      </xdr:nvSpPr>
      <xdr:spPr>
        <a:xfrm>
          <a:off x="3935094" y="1763395"/>
          <a:ext cx="1909445" cy="50736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Previous inventory plus half of this week's production</a:t>
          </a:r>
        </a:p>
      </xdr:txBody>
    </xdr:sp>
    <xdr:clientData/>
  </xdr:twoCellAnchor>
  <xdr:twoCellAnchor>
    <xdr:from>
      <xdr:col>4</xdr:col>
      <xdr:colOff>434974</xdr:colOff>
      <xdr:row>16</xdr:row>
      <xdr:rowOff>38100</xdr:rowOff>
    </xdr:from>
    <xdr:to>
      <xdr:col>8</xdr:col>
      <xdr:colOff>121919</xdr:colOff>
      <xdr:row>20</xdr:row>
      <xdr:rowOff>30480</xdr:rowOff>
    </xdr:to>
    <xdr:sp macro="" textlink="">
      <xdr:nvSpPr>
        <xdr:cNvPr id="7" name="TextBox 6"/>
        <xdr:cNvSpPr txBox="1"/>
      </xdr:nvSpPr>
      <xdr:spPr>
        <a:xfrm>
          <a:off x="4023994" y="2964180"/>
          <a:ext cx="2186305" cy="7239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Half of this week's production plus available inventory not used to meet demand</a:t>
          </a:r>
        </a:p>
      </xdr:txBody>
    </xdr:sp>
    <xdr:clientData/>
  </xdr:twoCellAnchor>
  <xdr:twoCellAnchor>
    <xdr:from>
      <xdr:col>4</xdr:col>
      <xdr:colOff>9525</xdr:colOff>
      <xdr:row>11</xdr:row>
      <xdr:rowOff>59055</xdr:rowOff>
    </xdr:from>
    <xdr:to>
      <xdr:col>4</xdr:col>
      <xdr:colOff>346075</xdr:colOff>
      <xdr:row>12</xdr:row>
      <xdr:rowOff>85725</xdr:rowOff>
    </xdr:to>
    <xdr:cxnSp macro="">
      <xdr:nvCxnSpPr>
        <xdr:cNvPr id="9" name="Straight Arrow Connector 8"/>
        <xdr:cNvCxnSpPr/>
      </xdr:nvCxnSpPr>
      <xdr:spPr bwMode="auto">
        <a:xfrm rot="10800000" flipV="1">
          <a:off x="3505200" y="2154555"/>
          <a:ext cx="336550" cy="21717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4</xdr:col>
      <xdr:colOff>28575</xdr:colOff>
      <xdr:row>16</xdr:row>
      <xdr:rowOff>9526</xdr:rowOff>
    </xdr:from>
    <xdr:to>
      <xdr:col>4</xdr:col>
      <xdr:colOff>434975</xdr:colOff>
      <xdr:row>18</xdr:row>
      <xdr:rowOff>21591</xdr:rowOff>
    </xdr:to>
    <xdr:cxnSp macro="">
      <xdr:nvCxnSpPr>
        <xdr:cNvPr id="11" name="Straight Arrow Connector 10"/>
        <xdr:cNvCxnSpPr/>
      </xdr:nvCxnSpPr>
      <xdr:spPr bwMode="auto">
        <a:xfrm rot="10800000">
          <a:off x="3524250" y="3057526"/>
          <a:ext cx="406400" cy="39306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0</xdr:rowOff>
    </xdr:from>
    <xdr:to>
      <xdr:col>18</xdr:col>
      <xdr:colOff>0</xdr:colOff>
      <xdr:row>31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4</xdr:row>
      <xdr:rowOff>9525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ln w="19050" cap="flat" cmpd="sng" algn="ctr">
          <a:solidFill>
            <a:schemeClr val="accent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0</xdr:col>
      <xdr:colOff>525780</xdr:colOff>
      <xdr:row>15</xdr:row>
      <xdr:rowOff>114300</xdr:rowOff>
    </xdr:from>
    <xdr:to>
      <xdr:col>7</xdr:col>
      <xdr:colOff>160020</xdr:colOff>
      <xdr:row>26</xdr:row>
      <xdr:rowOff>30480</xdr:rowOff>
    </xdr:to>
    <xdr:sp macro="" textlink="">
      <xdr:nvSpPr>
        <xdr:cNvPr id="4" name="TextBox 3"/>
        <xdr:cNvSpPr txBox="1"/>
      </xdr:nvSpPr>
      <xdr:spPr>
        <a:xfrm>
          <a:off x="525780" y="3406140"/>
          <a:ext cx="4038600" cy="19278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Production in week 3 is never optimal.  Here is the argument.  Suppose 1 unit is produced in week 3 to meet demand for 1/2 unit in that week.  The other 1/2 can't be used to meet demand, so the total cost for producing and holding this unit is $150 + 1/2($20) = $160.  Now, instead of producing this unit in week 3 to meet the demand for 1/2 unit in week 3, 1/2 unit could be produced in week 2 and carried over to week 3 to meet the demand.  The total cost of this is only 1/2($140) + 1/2($20) = $80.  So this is a better way of meeting the demand in week 3.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1"/>
  <sheetViews>
    <sheetView tabSelected="1" workbookViewId="0"/>
  </sheetViews>
  <sheetFormatPr defaultColWidth="9.109375" defaultRowHeight="14.4" x14ac:dyDescent="0.3"/>
  <cols>
    <col min="1" max="1" width="25" style="2" customWidth="1"/>
    <col min="2" max="16384" width="9.109375" style="2"/>
  </cols>
  <sheetData>
    <row r="1" spans="1:9" x14ac:dyDescent="0.3">
      <c r="A1" s="1" t="s">
        <v>13</v>
      </c>
      <c r="H1" s="1"/>
    </row>
    <row r="2" spans="1:9" x14ac:dyDescent="0.3">
      <c r="H2" s="3"/>
      <c r="I2" s="3"/>
    </row>
    <row r="3" spans="1:9" x14ac:dyDescent="0.3">
      <c r="A3" s="2" t="s">
        <v>0</v>
      </c>
      <c r="B3" s="2">
        <v>1</v>
      </c>
      <c r="C3" s="2">
        <v>2</v>
      </c>
      <c r="D3" s="2">
        <v>3</v>
      </c>
      <c r="H3" s="3"/>
      <c r="I3" s="3"/>
    </row>
    <row r="4" spans="1:9" x14ac:dyDescent="0.3">
      <c r="A4" s="2" t="s">
        <v>5</v>
      </c>
      <c r="B4" s="4">
        <v>2000</v>
      </c>
      <c r="C4" s="4">
        <v>1000</v>
      </c>
      <c r="D4" s="4">
        <v>1500</v>
      </c>
      <c r="H4" s="3"/>
      <c r="I4" s="3"/>
    </row>
    <row r="5" spans="1:9" x14ac:dyDescent="0.3">
      <c r="A5" s="2" t="s">
        <v>1</v>
      </c>
      <c r="B5" s="5">
        <v>130</v>
      </c>
      <c r="C5" s="5">
        <v>140</v>
      </c>
      <c r="D5" s="5">
        <v>150</v>
      </c>
      <c r="H5" s="3"/>
      <c r="I5" s="3"/>
    </row>
    <row r="6" spans="1:9" x14ac:dyDescent="0.3">
      <c r="A6" s="2" t="s">
        <v>2</v>
      </c>
      <c r="B6" s="5">
        <v>20</v>
      </c>
      <c r="C6" s="5">
        <v>20</v>
      </c>
      <c r="D6" s="5">
        <v>20</v>
      </c>
      <c r="H6" s="3"/>
      <c r="I6" s="3"/>
    </row>
    <row r="8" spans="1:9" x14ac:dyDescent="0.3">
      <c r="A8" s="2" t="s">
        <v>3</v>
      </c>
      <c r="B8" s="4">
        <v>500</v>
      </c>
      <c r="H8" s="1"/>
    </row>
    <row r="9" spans="1:9" x14ac:dyDescent="0.3">
      <c r="H9" s="6"/>
      <c r="I9" s="7"/>
    </row>
    <row r="10" spans="1:9" x14ac:dyDescent="0.3">
      <c r="A10" s="1" t="s">
        <v>11</v>
      </c>
      <c r="H10" s="6"/>
      <c r="I10" s="7"/>
    </row>
    <row r="11" spans="1:9" x14ac:dyDescent="0.3">
      <c r="A11" s="2" t="s">
        <v>0</v>
      </c>
      <c r="B11" s="2">
        <v>1</v>
      </c>
      <c r="C11" s="2">
        <v>2</v>
      </c>
      <c r="D11" s="2">
        <v>3</v>
      </c>
      <c r="H11" s="6"/>
      <c r="I11" s="7"/>
    </row>
    <row r="12" spans="1:9" x14ac:dyDescent="0.3">
      <c r="A12" s="2" t="s">
        <v>4</v>
      </c>
      <c r="B12" s="8">
        <v>3000.0000000702312</v>
      </c>
      <c r="C12" s="8">
        <v>1000.0000002034906</v>
      </c>
      <c r="D12" s="8">
        <v>0</v>
      </c>
      <c r="H12" s="6"/>
      <c r="I12" s="7"/>
    </row>
    <row r="13" spans="1:9" x14ac:dyDescent="0.3">
      <c r="A13" s="2" t="s">
        <v>6</v>
      </c>
      <c r="B13" s="2">
        <f>B8+B12/2</f>
        <v>2000.0000000351156</v>
      </c>
      <c r="C13" s="2">
        <f>B16+C12/2</f>
        <v>2000.0000001719764</v>
      </c>
      <c r="D13" s="2">
        <f>C16+D12/2</f>
        <v>1500.0000002737215</v>
      </c>
      <c r="H13" s="6"/>
      <c r="I13" s="7"/>
    </row>
    <row r="14" spans="1:9" x14ac:dyDescent="0.3">
      <c r="B14" s="9" t="s">
        <v>12</v>
      </c>
      <c r="C14" s="9" t="s">
        <v>12</v>
      </c>
      <c r="D14" s="9" t="s">
        <v>12</v>
      </c>
      <c r="H14" s="6"/>
      <c r="I14" s="7"/>
    </row>
    <row r="15" spans="1:9" x14ac:dyDescent="0.3">
      <c r="A15" s="2" t="s">
        <v>5</v>
      </c>
      <c r="B15" s="10">
        <f>B4</f>
        <v>2000</v>
      </c>
      <c r="C15" s="10">
        <f>C4</f>
        <v>1000</v>
      </c>
      <c r="D15" s="10">
        <f>D4</f>
        <v>1500</v>
      </c>
      <c r="H15" s="6"/>
      <c r="I15" s="7"/>
    </row>
    <row r="16" spans="1:9" x14ac:dyDescent="0.3">
      <c r="A16" s="2" t="s">
        <v>7</v>
      </c>
      <c r="B16" s="2">
        <f>B12/2+(B13-B15)</f>
        <v>1500.0000000702312</v>
      </c>
      <c r="C16" s="2">
        <f>C12/2+(C13-C15)</f>
        <v>1500.0000002737215</v>
      </c>
      <c r="D16" s="11">
        <f>D12/2+(D13-D15)</f>
        <v>2.7372152544558048E-7</v>
      </c>
      <c r="H16" s="6"/>
      <c r="I16" s="7"/>
    </row>
    <row r="17" spans="1:9" x14ac:dyDescent="0.3">
      <c r="H17" s="6"/>
      <c r="I17" s="7"/>
    </row>
    <row r="18" spans="1:9" x14ac:dyDescent="0.3">
      <c r="A18" s="2" t="s">
        <v>8</v>
      </c>
      <c r="B18" s="12">
        <f>SUMPRODUCT(Produced,B5:D5)</f>
        <v>530000.00003761868</v>
      </c>
      <c r="G18" s="12"/>
      <c r="H18" s="6"/>
      <c r="I18" s="7"/>
    </row>
    <row r="19" spans="1:9" x14ac:dyDescent="0.3">
      <c r="A19" s="2" t="s">
        <v>9</v>
      </c>
      <c r="B19" s="12">
        <f>SUMPRODUCT(B6:D6,Ending)</f>
        <v>60000.000012353485</v>
      </c>
      <c r="H19" s="6"/>
      <c r="I19" s="7"/>
    </row>
    <row r="20" spans="1:9" x14ac:dyDescent="0.3">
      <c r="H20" s="6"/>
      <c r="I20" s="7"/>
    </row>
    <row r="21" spans="1:9" x14ac:dyDescent="0.3">
      <c r="A21" s="2" t="s">
        <v>10</v>
      </c>
      <c r="B21" s="13">
        <f>SUM(B18:B19)</f>
        <v>590000.00004997221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2.6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21"/>
  <sheetViews>
    <sheetView workbookViewId="0"/>
  </sheetViews>
  <sheetFormatPr defaultColWidth="9.109375" defaultRowHeight="14.4" x14ac:dyDescent="0.3"/>
  <cols>
    <col min="1" max="1" width="25" style="2" customWidth="1"/>
    <col min="2" max="16384" width="9.109375" style="2"/>
  </cols>
  <sheetData>
    <row r="1" spans="1:10" x14ac:dyDescent="0.3">
      <c r="A1" s="1" t="s">
        <v>13</v>
      </c>
      <c r="H1" s="1"/>
    </row>
    <row r="2" spans="1:10" x14ac:dyDescent="0.3">
      <c r="H2" s="3"/>
      <c r="I2" s="3"/>
    </row>
    <row r="3" spans="1:10" x14ac:dyDescent="0.3">
      <c r="A3" s="2" t="s">
        <v>0</v>
      </c>
      <c r="B3" s="2">
        <v>1</v>
      </c>
      <c r="C3" s="2">
        <v>2</v>
      </c>
      <c r="D3" s="2">
        <v>3</v>
      </c>
      <c r="F3" s="2" t="s">
        <v>14</v>
      </c>
      <c r="H3" s="3"/>
      <c r="I3" s="3"/>
      <c r="J3" s="2" t="s">
        <v>15</v>
      </c>
    </row>
    <row r="4" spans="1:10" x14ac:dyDescent="0.3">
      <c r="A4" s="2" t="s">
        <v>5</v>
      </c>
      <c r="B4" s="4">
        <v>2000</v>
      </c>
      <c r="C4" s="4">
        <v>1000</v>
      </c>
      <c r="D4" s="4">
        <v>1500</v>
      </c>
      <c r="F4" s="4">
        <v>200</v>
      </c>
      <c r="G4" s="4">
        <v>500</v>
      </c>
      <c r="H4" s="4">
        <v>3000</v>
      </c>
      <c r="I4" s="3"/>
      <c r="J4" s="14">
        <v>0</v>
      </c>
    </row>
    <row r="5" spans="1:10" x14ac:dyDescent="0.3">
      <c r="A5" s="2" t="s">
        <v>1</v>
      </c>
      <c r="B5" s="5">
        <v>130</v>
      </c>
      <c r="C5" s="5">
        <v>140</v>
      </c>
      <c r="D5" s="5">
        <v>150</v>
      </c>
      <c r="H5" s="3"/>
      <c r="I5" s="3"/>
    </row>
    <row r="6" spans="1:10" x14ac:dyDescent="0.3">
      <c r="A6" s="2" t="s">
        <v>2</v>
      </c>
      <c r="B6" s="5">
        <v>20</v>
      </c>
      <c r="C6" s="5">
        <v>20</v>
      </c>
      <c r="D6" s="5">
        <v>20</v>
      </c>
      <c r="H6" s="3"/>
      <c r="I6" s="3"/>
    </row>
    <row r="8" spans="1:10" x14ac:dyDescent="0.3">
      <c r="A8" s="2" t="s">
        <v>3</v>
      </c>
      <c r="B8" s="4">
        <v>500</v>
      </c>
      <c r="H8" s="1"/>
    </row>
    <row r="9" spans="1:10" x14ac:dyDescent="0.3">
      <c r="H9" s="6"/>
      <c r="I9" s="7"/>
    </row>
    <row r="10" spans="1:10" x14ac:dyDescent="0.3">
      <c r="A10" s="1" t="s">
        <v>11</v>
      </c>
      <c r="H10" s="6"/>
      <c r="I10" s="7"/>
    </row>
    <row r="11" spans="1:10" x14ac:dyDescent="0.3">
      <c r="A11" s="2" t="s">
        <v>0</v>
      </c>
      <c r="B11" s="2">
        <v>1</v>
      </c>
      <c r="C11" s="2">
        <v>2</v>
      </c>
      <c r="D11" s="2">
        <v>3</v>
      </c>
      <c r="H11" s="6"/>
      <c r="I11" s="7"/>
    </row>
    <row r="12" spans="1:10" x14ac:dyDescent="0.3">
      <c r="A12" s="2" t="s">
        <v>4</v>
      </c>
      <c r="B12" s="8">
        <v>3000</v>
      </c>
      <c r="C12" s="8">
        <v>1000</v>
      </c>
      <c r="D12" s="8">
        <v>0</v>
      </c>
      <c r="H12" s="6"/>
      <c r="I12" s="7"/>
    </row>
    <row r="13" spans="1:10" x14ac:dyDescent="0.3">
      <c r="A13" s="2" t="s">
        <v>6</v>
      </c>
      <c r="B13" s="2">
        <f>B8+B12/2</f>
        <v>2000</v>
      </c>
      <c r="C13" s="2">
        <f>B16+C12/2</f>
        <v>2000</v>
      </c>
      <c r="D13" s="2">
        <f>C16+D12/2</f>
        <v>1500</v>
      </c>
      <c r="H13" s="6"/>
      <c r="I13" s="7"/>
    </row>
    <row r="14" spans="1:10" x14ac:dyDescent="0.3">
      <c r="B14" s="9" t="s">
        <v>12</v>
      </c>
      <c r="C14" s="9" t="s">
        <v>12</v>
      </c>
      <c r="D14" s="9" t="s">
        <v>12</v>
      </c>
      <c r="H14" s="6"/>
      <c r="I14" s="7"/>
    </row>
    <row r="15" spans="1:10" x14ac:dyDescent="0.3">
      <c r="A15" s="2" t="s">
        <v>5</v>
      </c>
      <c r="B15" s="10">
        <f t="shared" ref="B15:D15" si="0">B4+$J$4*F4</f>
        <v>2000</v>
      </c>
      <c r="C15" s="10">
        <f t="shared" si="0"/>
        <v>1000</v>
      </c>
      <c r="D15" s="10">
        <f t="shared" si="0"/>
        <v>1500</v>
      </c>
      <c r="H15" s="6"/>
      <c r="I15" s="7"/>
    </row>
    <row r="16" spans="1:10" x14ac:dyDescent="0.3">
      <c r="A16" s="2" t="s">
        <v>7</v>
      </c>
      <c r="B16" s="2">
        <f>B12/2+(B13-B15)</f>
        <v>1500</v>
      </c>
      <c r="C16" s="2">
        <f>C12/2+(C13-C15)</f>
        <v>1500</v>
      </c>
      <c r="D16" s="11">
        <f>D12/2+(D13-D15)</f>
        <v>0</v>
      </c>
      <c r="H16" s="6"/>
      <c r="I16" s="7"/>
    </row>
    <row r="17" spans="1:9" x14ac:dyDescent="0.3">
      <c r="H17" s="6"/>
      <c r="I17" s="7"/>
    </row>
    <row r="18" spans="1:9" x14ac:dyDescent="0.3">
      <c r="A18" s="2" t="s">
        <v>8</v>
      </c>
      <c r="B18" s="12">
        <f>SUMPRODUCT(Produced,B5:D5)</f>
        <v>530000</v>
      </c>
      <c r="G18" s="12"/>
      <c r="H18" s="6"/>
      <c r="I18" s="7"/>
    </row>
    <row r="19" spans="1:9" x14ac:dyDescent="0.3">
      <c r="A19" s="2" t="s">
        <v>9</v>
      </c>
      <c r="B19" s="12">
        <f>SUMPRODUCT(B6:D6,Ending)</f>
        <v>60000</v>
      </c>
      <c r="H19" s="6"/>
      <c r="I19" s="7"/>
    </row>
    <row r="20" spans="1:9" x14ac:dyDescent="0.3">
      <c r="H20" s="6"/>
      <c r="I20" s="7"/>
    </row>
    <row r="21" spans="1:9" x14ac:dyDescent="0.3">
      <c r="A21" s="2" t="s">
        <v>10</v>
      </c>
      <c r="B21" s="13">
        <f>SUM(B18:B19)</f>
        <v>590000</v>
      </c>
    </row>
  </sheetData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2.6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workbookViewId="0"/>
  </sheetViews>
  <sheetFormatPr defaultRowHeight="14.4" x14ac:dyDescent="0.3"/>
  <sheetData>
    <row r="1" spans="1:2" x14ac:dyDescent="0.3">
      <c r="A1">
        <v>1</v>
      </c>
    </row>
    <row r="2" spans="1:2" x14ac:dyDescent="0.3">
      <c r="A2" t="s">
        <v>16</v>
      </c>
    </row>
    <row r="3" spans="1:2" x14ac:dyDescent="0.3">
      <c r="A3">
        <v>1</v>
      </c>
    </row>
    <row r="4" spans="1:2" x14ac:dyDescent="0.3">
      <c r="A4">
        <v>0</v>
      </c>
    </row>
    <row r="5" spans="1:2" x14ac:dyDescent="0.3">
      <c r="A5">
        <v>10</v>
      </c>
    </row>
    <row r="6" spans="1:2" x14ac:dyDescent="0.3">
      <c r="A6">
        <v>1</v>
      </c>
    </row>
    <row r="8" spans="1:2" x14ac:dyDescent="0.3">
      <c r="A8" s="15"/>
      <c r="B8" s="15"/>
    </row>
    <row r="9" spans="1:2" x14ac:dyDescent="0.3">
      <c r="A9" t="s">
        <v>17</v>
      </c>
    </row>
    <row r="10" spans="1:2" x14ac:dyDescent="0.3">
      <c r="A10" t="s">
        <v>15</v>
      </c>
    </row>
    <row r="15" spans="1:2" x14ac:dyDescent="0.3">
      <c r="B15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15"/>
  <sheetViews>
    <sheetView workbookViewId="0"/>
  </sheetViews>
  <sheetFormatPr defaultRowHeight="14.4" x14ac:dyDescent="0.3"/>
  <cols>
    <col min="5" max="5" width="10.88671875" bestFit="1" customWidth="1"/>
  </cols>
  <sheetData>
    <row r="1" spans="1:11" x14ac:dyDescent="0.3">
      <c r="A1" s="16" t="s">
        <v>18</v>
      </c>
      <c r="K1" s="20" t="str">
        <f>CONCATENATE("Sensitivity of ",$K$4," to ","Multiple k")</f>
        <v>Sensitivity of Produced_1 to Multiple k</v>
      </c>
    </row>
    <row r="3" spans="1:11" x14ac:dyDescent="0.3">
      <c r="A3" t="s">
        <v>19</v>
      </c>
      <c r="K3" t="s">
        <v>24</v>
      </c>
    </row>
    <row r="4" spans="1:11" ht="57.6" x14ac:dyDescent="0.3">
      <c r="B4" s="18" t="s">
        <v>20</v>
      </c>
      <c r="C4" s="18" t="s">
        <v>21</v>
      </c>
      <c r="D4" s="18" t="s">
        <v>22</v>
      </c>
      <c r="E4" s="18" t="s">
        <v>23</v>
      </c>
      <c r="J4" s="20">
        <f>MATCH($K$4,OutputAddresses,0)</f>
        <v>1</v>
      </c>
      <c r="K4" s="19" t="s">
        <v>20</v>
      </c>
    </row>
    <row r="5" spans="1:11" x14ac:dyDescent="0.3">
      <c r="A5" s="17">
        <v>0</v>
      </c>
      <c r="B5" s="21">
        <v>3000</v>
      </c>
      <c r="C5" s="22">
        <v>1000.0000000000002</v>
      </c>
      <c r="D5" s="22">
        <v>0</v>
      </c>
      <c r="E5" s="23">
        <v>590000</v>
      </c>
      <c r="K5">
        <f>INDEX(OutputValues,1,$J$4)</f>
        <v>3000</v>
      </c>
    </row>
    <row r="6" spans="1:11" x14ac:dyDescent="0.3">
      <c r="A6" s="17">
        <v>1</v>
      </c>
      <c r="B6" s="24">
        <v>3399.9999999997576</v>
      </c>
      <c r="C6" s="25">
        <v>4299.9999999917482</v>
      </c>
      <c r="D6" s="25">
        <v>0</v>
      </c>
      <c r="E6" s="26">
        <v>1168000</v>
      </c>
      <c r="K6">
        <f>INDEX(OutputValues,2,$J$4)</f>
        <v>3399.9999999997576</v>
      </c>
    </row>
    <row r="7" spans="1:11" x14ac:dyDescent="0.3">
      <c r="A7" s="17">
        <v>2</v>
      </c>
      <c r="B7" s="24">
        <v>3799.9999999998004</v>
      </c>
      <c r="C7" s="25">
        <v>7599.999999994925</v>
      </c>
      <c r="D7" s="25">
        <v>0</v>
      </c>
      <c r="E7" s="26">
        <v>1746000</v>
      </c>
      <c r="K7">
        <f>INDEX(OutputValues,3,$J$4)</f>
        <v>3799.9999999998004</v>
      </c>
    </row>
    <row r="8" spans="1:11" x14ac:dyDescent="0.3">
      <c r="A8" s="17">
        <v>3</v>
      </c>
      <c r="B8" s="24">
        <v>4199.9999999989068</v>
      </c>
      <c r="C8" s="25">
        <v>10899.99999999685</v>
      </c>
      <c r="D8" s="25">
        <v>0</v>
      </c>
      <c r="E8" s="26">
        <v>2324000</v>
      </c>
      <c r="K8">
        <f>INDEX(OutputValues,4,$J$4)</f>
        <v>4199.9999999989068</v>
      </c>
    </row>
    <row r="9" spans="1:11" x14ac:dyDescent="0.3">
      <c r="A9" s="17">
        <v>4</v>
      </c>
      <c r="B9" s="24">
        <v>4599.9999999998254</v>
      </c>
      <c r="C9" s="25">
        <v>14199.999999998603</v>
      </c>
      <c r="D9" s="25">
        <v>0</v>
      </c>
      <c r="E9" s="26">
        <v>2902000</v>
      </c>
      <c r="K9">
        <f>INDEX(OutputValues,5,$J$4)</f>
        <v>4599.9999999998254</v>
      </c>
    </row>
    <row r="10" spans="1:11" x14ac:dyDescent="0.3">
      <c r="A10" s="17">
        <v>5</v>
      </c>
      <c r="B10" s="24">
        <v>4999.9999999999536</v>
      </c>
      <c r="C10" s="25">
        <v>17500.000000004522</v>
      </c>
      <c r="D10" s="25">
        <v>0</v>
      </c>
      <c r="E10" s="26">
        <v>3480000</v>
      </c>
      <c r="K10">
        <f>INDEX(OutputValues,6,$J$4)</f>
        <v>4999.9999999999536</v>
      </c>
    </row>
    <row r="11" spans="1:11" x14ac:dyDescent="0.3">
      <c r="A11" s="17">
        <v>6</v>
      </c>
      <c r="B11" s="24">
        <v>5399.9999999999982</v>
      </c>
      <c r="C11" s="25">
        <v>20800.000000000851</v>
      </c>
      <c r="D11" s="25">
        <v>0</v>
      </c>
      <c r="E11" s="26">
        <v>4058000</v>
      </c>
      <c r="K11">
        <f>INDEX(OutputValues,7,$J$4)</f>
        <v>5399.9999999999982</v>
      </c>
    </row>
    <row r="12" spans="1:11" x14ac:dyDescent="0.3">
      <c r="A12" s="17">
        <v>7</v>
      </c>
      <c r="B12" s="24">
        <v>5800.0000000000318</v>
      </c>
      <c r="C12" s="25">
        <v>24099.999999999378</v>
      </c>
      <c r="D12" s="25">
        <v>0</v>
      </c>
      <c r="E12" s="26">
        <v>4636000</v>
      </c>
      <c r="K12">
        <f>INDEX(OutputValues,8,$J$4)</f>
        <v>5800.0000000000318</v>
      </c>
    </row>
    <row r="13" spans="1:11" x14ac:dyDescent="0.3">
      <c r="A13" s="17">
        <v>8</v>
      </c>
      <c r="B13" s="24">
        <v>6200.0000000000546</v>
      </c>
      <c r="C13" s="25">
        <v>27399.999999998858</v>
      </c>
      <c r="D13" s="25">
        <v>0</v>
      </c>
      <c r="E13" s="26">
        <v>5214000</v>
      </c>
      <c r="K13">
        <f>INDEX(OutputValues,9,$J$4)</f>
        <v>6200.0000000000546</v>
      </c>
    </row>
    <row r="14" spans="1:11" x14ac:dyDescent="0.3">
      <c r="A14" s="17">
        <v>9</v>
      </c>
      <c r="B14" s="24">
        <v>6600.0000000000737</v>
      </c>
      <c r="C14" s="25">
        <v>30699.99999999853</v>
      </c>
      <c r="D14" s="25">
        <v>0</v>
      </c>
      <c r="E14" s="26">
        <v>5792000</v>
      </c>
      <c r="K14">
        <f>INDEX(OutputValues,10,$J$4)</f>
        <v>6600.0000000000737</v>
      </c>
    </row>
    <row r="15" spans="1:11" x14ac:dyDescent="0.3">
      <c r="A15" s="17">
        <v>10</v>
      </c>
      <c r="B15" s="27">
        <v>7000.0000000000982</v>
      </c>
      <c r="C15" s="28">
        <v>34000.000000000153</v>
      </c>
      <c r="D15" s="28">
        <v>0</v>
      </c>
      <c r="E15" s="29">
        <v>6370000</v>
      </c>
      <c r="K15">
        <f>INDEX(OutputValues,11,$J$4)</f>
        <v>7000.0000000000982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</vt:i4>
      </vt:variant>
    </vt:vector>
  </HeadingPairs>
  <TitlesOfParts>
    <vt:vector size="17" baseType="lpstr">
      <vt:lpstr>Model</vt:lpstr>
      <vt:lpstr>Revised model</vt:lpstr>
      <vt:lpstr>STS_1</vt:lpstr>
      <vt:lpstr>STS_1!ChartData</vt:lpstr>
      <vt:lpstr>'Revised model'!Cost</vt:lpstr>
      <vt:lpstr>Cost</vt:lpstr>
      <vt:lpstr>'Revised model'!Demand</vt:lpstr>
      <vt:lpstr>Demand</vt:lpstr>
      <vt:lpstr>'Revised model'!Ending</vt:lpstr>
      <vt:lpstr>Ending</vt:lpstr>
      <vt:lpstr>STS_1!InputValues</vt:lpstr>
      <vt:lpstr>'Revised model'!Onhand</vt:lpstr>
      <vt:lpstr>Onhand</vt:lpstr>
      <vt:lpstr>STS_1!OutputAddresses</vt:lpstr>
      <vt:lpstr>STS_1!OutputValues</vt:lpstr>
      <vt:lpstr>'Revised model'!Produced</vt:lpstr>
      <vt:lpstr>Produced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1996-02-01T01:17:25Z</cp:lastPrinted>
  <dcterms:created xsi:type="dcterms:W3CDTF">1995-12-14T02:06:53Z</dcterms:created>
  <dcterms:modified xsi:type="dcterms:W3CDTF">2014-03-09T16:43:53Z</dcterms:modified>
</cp:coreProperties>
</file>